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 2011" sheetId="1" r:id="rId1"/>
    <sheet name="Cober y Medicion" sheetId="2" r:id="rId2"/>
    <sheet name="Cap y Distrib" sheetId="3" r:id="rId3"/>
    <sheet name="Hoja2" sheetId="4" r:id="rId4"/>
  </sheets>
  <definedNames>
    <definedName name="_xlnm.Print_Area" localSheetId="0">'Resumen Anual 2011'!$B$2:$O$94</definedName>
  </definedNames>
  <calcPr fullCalcOnLoad="1"/>
</workbook>
</file>

<file path=xl/sharedStrings.xml><?xml version="1.0" encoding="utf-8"?>
<sst xmlns="http://schemas.openxmlformats.org/spreadsheetml/2006/main" count="120" uniqueCount="109">
  <si>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</si>
  <si>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</si>
  <si>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</si>
  <si>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</si>
  <si>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</si>
  <si>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</si>
  <si>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</si>
  <si>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</si>
  <si>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</si>
  <si>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</si>
  <si>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</si>
  <si>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</si>
  <si>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</si>
  <si>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</si>
  <si>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</si>
  <si>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</si>
  <si>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</si>
  <si>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</si>
  <si>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</si>
  <si>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</si>
  <si>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</si>
  <si>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</si>
  <si>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</si>
  <si>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</si>
  <si>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</si>
  <si>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</si>
  <si>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</si>
  <si>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</si>
  <si>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</si>
  <si>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</si>
  <si>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</si>
  <si>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</si>
  <si>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</si>
  <si>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</si>
  <si>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</si>
  <si>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</si>
  <si>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</si>
  <si>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</si>
  <si>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</si>
  <si>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</si>
  <si>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</si>
  <si>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</si>
  <si>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</si>
  <si>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</si>
  <si>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</si>
  <si>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</si>
  <si>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</si>
  <si>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</si>
  <si>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</si>
  <si>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</si>
  <si>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</si>
  <si>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</si>
  <si>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</si>
  <si>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</si>
  <si>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</si>
  <si>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</si>
  <si>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</si>
  <si>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</si>
  <si>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</si>
  <si>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</si>
  <si>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</si>
  <si>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</si>
  <si>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</si>
  <si>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</si>
  <si>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</si>
  <si>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</si>
  <si>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</si>
  <si>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</si>
  <si>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</si>
  <si>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</si>
  <si>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</si>
  <si>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</si>
  <si>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</si>
  <si>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</si>
  <si>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</si>
  <si>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</si>
  <si>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</si>
  <si>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</si>
  <si>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</si>
  <si>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</si>
  <si>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</si>
  <si>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</si>
  <si>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</si>
  <si>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</si>
  <si>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</si>
  <si>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</si>
  <si>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</si>
  <si>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</si>
  <si>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</si>
  <si>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</si>
  <si>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</si>
  <si>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</si>
  <si>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</si>
  <si>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</si>
  <si>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</si>
  <si>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</si>
  <si>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</si>
  <si>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</si>
  <si>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</si>
  <si>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</si>
  <si>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</si>
  <si>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</si>
  <si>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</si>
  <si>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</si>
  <si>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Micrmedición</t>
  </si>
  <si>
    <t>EPS</t>
  </si>
  <si>
    <t>AGUAS DE PUERTO CORTES</t>
  </si>
  <si>
    <t>E039. Otros (incluye Canon)</t>
  </si>
  <si>
    <t>E048. Morosidad acumulada</t>
  </si>
</sst>
</file>

<file path=xl/styles.xml><?xml version="1.0" encoding="utf-8"?>
<styleSheet xmlns="http://schemas.openxmlformats.org/spreadsheetml/2006/main">
  <numFmts count="17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31"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u val="single"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1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2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2" fillId="5" borderId="16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20" borderId="29" xfId="0" applyFont="1" applyFill="1" applyBorder="1" applyAlignment="1">
      <alignment vertical="top" wrapText="1"/>
    </xf>
    <xf numFmtId="4" fontId="21" fillId="10" borderId="30" xfId="0" applyNumberFormat="1" applyFont="1" applyFill="1" applyBorder="1" applyAlignment="1">
      <alignment horizontal="center"/>
    </xf>
    <xf numFmtId="4" fontId="21" fillId="10" borderId="31" xfId="0" applyNumberFormat="1" applyFont="1" applyFill="1" applyBorder="1" applyAlignment="1">
      <alignment horizontal="center"/>
    </xf>
    <xf numFmtId="4" fontId="2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" fillId="5" borderId="11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29" xfId="0" applyFont="1" applyFill="1" applyBorder="1" applyAlignment="1">
      <alignment horizontal="right" vertical="top" wrapText="1"/>
    </xf>
    <xf numFmtId="0" fontId="1" fillId="24" borderId="33" xfId="0" applyFont="1" applyFill="1" applyBorder="1" applyAlignment="1">
      <alignment vertical="top" wrapText="1"/>
    </xf>
    <xf numFmtId="0" fontId="1" fillId="24" borderId="35" xfId="0" applyFont="1" applyFill="1" applyBorder="1" applyAlignment="1">
      <alignment vertical="top" wrapText="1"/>
    </xf>
    <xf numFmtId="0" fontId="1" fillId="24" borderId="29" xfId="0" applyFont="1" applyFill="1" applyBorder="1" applyAlignment="1">
      <alignment vertical="top" wrapText="1"/>
    </xf>
    <xf numFmtId="0" fontId="2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22" fillId="9" borderId="4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0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19" xfId="0" applyNumberFormat="1" applyBorder="1" applyAlignment="1">
      <alignment horizontal="center"/>
    </xf>
    <xf numFmtId="0" fontId="25" fillId="14" borderId="0" xfId="0" applyFont="1" applyFill="1" applyAlignment="1">
      <alignment/>
    </xf>
    <xf numFmtId="0" fontId="0" fillId="14" borderId="0" xfId="0" applyFill="1" applyAlignment="1">
      <alignment/>
    </xf>
    <xf numFmtId="0" fontId="26" fillId="14" borderId="0" xfId="0" applyFont="1" applyFill="1" applyAlignment="1">
      <alignment/>
    </xf>
    <xf numFmtId="0" fontId="0" fillId="7" borderId="0" xfId="0" applyFill="1" applyAlignment="1">
      <alignment/>
    </xf>
    <xf numFmtId="0" fontId="21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9" fillId="7" borderId="0" xfId="0" applyFont="1" applyFill="1" applyBorder="1" applyAlignment="1">
      <alignment/>
    </xf>
    <xf numFmtId="172" fontId="0" fillId="0" borderId="2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1"/>
          <c:w val="0.680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0">
                  <c:v>14000</c:v>
                </c:pt>
                <c:pt idx="1">
                  <c:v>14078</c:v>
                </c:pt>
                <c:pt idx="2">
                  <c:v>14130</c:v>
                </c:pt>
                <c:pt idx="3">
                  <c:v>14176</c:v>
                </c:pt>
                <c:pt idx="4">
                  <c:v>14237</c:v>
                </c:pt>
                <c:pt idx="5">
                  <c:v>14315</c:v>
                </c:pt>
                <c:pt idx="6">
                  <c:v>14403</c:v>
                </c:pt>
                <c:pt idx="7">
                  <c:v>14473</c:v>
                </c:pt>
                <c:pt idx="8">
                  <c:v>14517</c:v>
                </c:pt>
                <c:pt idx="9">
                  <c:v>14568</c:v>
                </c:pt>
                <c:pt idx="10">
                  <c:v>14602</c:v>
                </c:pt>
                <c:pt idx="11">
                  <c:v>14650</c:v>
                </c:pt>
              </c:numCache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45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41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8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2175"/>
          <c:w val="0.73725"/>
          <c:h val="0.8432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0">
                  <c:v>14000</c:v>
                </c:pt>
                <c:pt idx="1">
                  <c:v>14078</c:v>
                </c:pt>
                <c:pt idx="2">
                  <c:v>14130</c:v>
                </c:pt>
                <c:pt idx="3">
                  <c:v>14176</c:v>
                </c:pt>
                <c:pt idx="4">
                  <c:v>14237</c:v>
                </c:pt>
                <c:pt idx="5">
                  <c:v>14315</c:v>
                </c:pt>
                <c:pt idx="6">
                  <c:v>14403</c:v>
                </c:pt>
                <c:pt idx="7">
                  <c:v>14473</c:v>
                </c:pt>
                <c:pt idx="8">
                  <c:v>14517</c:v>
                </c:pt>
                <c:pt idx="9">
                  <c:v>14568</c:v>
                </c:pt>
                <c:pt idx="10">
                  <c:v>14602</c:v>
                </c:pt>
                <c:pt idx="11">
                  <c:v>14650</c:v>
                </c:pt>
              </c:numCache>
            </c:numRef>
          </c:val>
        </c:ser>
        <c:ser>
          <c:idx val="1"/>
          <c:order val="1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</c:ser>
        <c:axId val="44004489"/>
        <c:axId val="60496082"/>
      </c:areaChart>
      <c:catAx>
        <c:axId val="44004489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44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25"/>
          <c:y val="0.2745"/>
          <c:w val="0.23775"/>
          <c:h val="0.2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275"/>
          <c:w val="0.682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2011'!$C$20:$N$20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2011'!$C$22:$N$22</c:f>
              <c:numCache>
                <c:ptCount val="12"/>
                <c:pt idx="0">
                  <c:v>802905</c:v>
                </c:pt>
                <c:pt idx="1">
                  <c:v>802905</c:v>
                </c:pt>
                <c:pt idx="2">
                  <c:v>802905</c:v>
                </c:pt>
                <c:pt idx="3">
                  <c:v>802905</c:v>
                </c:pt>
                <c:pt idx="4">
                  <c:v>802905</c:v>
                </c:pt>
                <c:pt idx="5">
                  <c:v>802905</c:v>
                </c:pt>
                <c:pt idx="6">
                  <c:v>802905</c:v>
                </c:pt>
                <c:pt idx="7">
                  <c:v>802905</c:v>
                </c:pt>
                <c:pt idx="8">
                  <c:v>802905</c:v>
                </c:pt>
                <c:pt idx="9">
                  <c:v>802905</c:v>
                </c:pt>
                <c:pt idx="10">
                  <c:v>802905</c:v>
                </c:pt>
                <c:pt idx="11">
                  <c:v>802905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2011'!$C$25:$N$25</c:f>
              <c:numCache>
                <c:ptCount val="12"/>
                <c:pt idx="0">
                  <c:v>692638</c:v>
                </c:pt>
                <c:pt idx="1">
                  <c:v>703309</c:v>
                </c:pt>
                <c:pt idx="2">
                  <c:v>692638</c:v>
                </c:pt>
                <c:pt idx="3">
                  <c:v>696195</c:v>
                </c:pt>
                <c:pt idx="4">
                  <c:v>692638</c:v>
                </c:pt>
                <c:pt idx="5">
                  <c:v>696195</c:v>
                </c:pt>
                <c:pt idx="6">
                  <c:v>692638</c:v>
                </c:pt>
                <c:pt idx="7">
                  <c:v>692638</c:v>
                </c:pt>
                <c:pt idx="8">
                  <c:v>696195</c:v>
                </c:pt>
                <c:pt idx="9">
                  <c:v>692638</c:v>
                </c:pt>
                <c:pt idx="10">
                  <c:v>696195</c:v>
                </c:pt>
                <c:pt idx="11">
                  <c:v>692638</c:v>
                </c:pt>
              </c:numCache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3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2011'!$B$23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2011'!$C$23:$N$23</c:f>
              <c:numCache>
                <c:ptCount val="12"/>
                <c:pt idx="0">
                  <c:v>797721</c:v>
                </c:pt>
                <c:pt idx="1">
                  <c:v>797721</c:v>
                </c:pt>
                <c:pt idx="2">
                  <c:v>797721</c:v>
                </c:pt>
                <c:pt idx="3">
                  <c:v>797721</c:v>
                </c:pt>
                <c:pt idx="4">
                  <c:v>797721</c:v>
                </c:pt>
                <c:pt idx="5">
                  <c:v>797721</c:v>
                </c:pt>
                <c:pt idx="6">
                  <c:v>797721</c:v>
                </c:pt>
                <c:pt idx="7">
                  <c:v>797721</c:v>
                </c:pt>
                <c:pt idx="8">
                  <c:v>797721</c:v>
                </c:pt>
                <c:pt idx="9">
                  <c:v>797721</c:v>
                </c:pt>
                <c:pt idx="10">
                  <c:v>797721</c:v>
                </c:pt>
                <c:pt idx="11">
                  <c:v>797721</c:v>
                </c:pt>
              </c:numCache>
            </c:numRef>
          </c:val>
        </c:ser>
        <c:ser>
          <c:idx val="1"/>
          <c:order val="1"/>
          <c:tx>
            <c:strRef>
              <c:f>'Resumen Anual 2011'!$B$24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2011'!$C$24:$N$24</c:f>
              <c:numCache>
                <c:ptCount val="12"/>
                <c:pt idx="0">
                  <c:v>5184</c:v>
                </c:pt>
                <c:pt idx="1">
                  <c:v>5184</c:v>
                </c:pt>
                <c:pt idx="2">
                  <c:v>5184</c:v>
                </c:pt>
                <c:pt idx="3">
                  <c:v>5184</c:v>
                </c:pt>
                <c:pt idx="4">
                  <c:v>5184</c:v>
                </c:pt>
                <c:pt idx="5">
                  <c:v>5184</c:v>
                </c:pt>
                <c:pt idx="6">
                  <c:v>5184</c:v>
                </c:pt>
                <c:pt idx="7">
                  <c:v>5184</c:v>
                </c:pt>
                <c:pt idx="8">
                  <c:v>5184</c:v>
                </c:pt>
                <c:pt idx="9">
                  <c:v>5184</c:v>
                </c:pt>
                <c:pt idx="10">
                  <c:v>5184</c:v>
                </c:pt>
                <c:pt idx="11">
                  <c:v>5184</c:v>
                </c:pt>
              </c:numCache>
            </c:numRef>
          </c:val>
        </c:ser>
        <c:axId val="28322679"/>
        <c:axId val="53577520"/>
      </c:areaChart>
      <c:catAx>
        <c:axId val="28322679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42950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89585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33425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89585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42950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52950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.28515625" style="0" customWidth="1"/>
    <col min="2" max="2" width="66.57421875" style="4" customWidth="1"/>
    <col min="3" max="8" width="12.7109375" style="0" bestFit="1" customWidth="1"/>
    <col min="9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3.57421875" style="0" bestFit="1" customWidth="1"/>
  </cols>
  <sheetData>
    <row r="1" ht="5.25" customHeight="1">
      <c r="B1" t="s">
        <v>101</v>
      </c>
    </row>
    <row r="2" spans="2:6" ht="15.75">
      <c r="B2" s="58" t="s">
        <v>0</v>
      </c>
      <c r="C2" s="100" t="s">
        <v>106</v>
      </c>
      <c r="D2" s="101"/>
      <c r="E2" s="101"/>
      <c r="F2" s="101"/>
    </row>
    <row r="3" spans="2:6" ht="16.5" thickBot="1">
      <c r="B3" s="59" t="s">
        <v>1</v>
      </c>
      <c r="C3" s="102">
        <v>2011</v>
      </c>
      <c r="D3" s="101"/>
      <c r="E3" s="101"/>
      <c r="F3" s="101"/>
    </row>
    <row r="4" spans="2:15" ht="15.75" thickBot="1">
      <c r="B4" s="60"/>
      <c r="C4" s="23" t="s">
        <v>83</v>
      </c>
      <c r="D4" s="16" t="s">
        <v>84</v>
      </c>
      <c r="E4" s="16" t="s">
        <v>85</v>
      </c>
      <c r="F4" s="16" t="s">
        <v>86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6" t="s">
        <v>92</v>
      </c>
      <c r="M4" s="16" t="s">
        <v>93</v>
      </c>
      <c r="N4" s="64" t="s">
        <v>94</v>
      </c>
      <c r="O4" s="92" t="s">
        <v>95</v>
      </c>
    </row>
    <row r="5" spans="2:15" ht="15">
      <c r="B5" s="61" t="s">
        <v>2</v>
      </c>
      <c r="C5" s="24"/>
      <c r="D5" s="15"/>
      <c r="E5" s="15"/>
      <c r="F5" s="15"/>
      <c r="G5" s="15"/>
      <c r="H5" s="15"/>
      <c r="I5" s="15"/>
      <c r="J5" s="15"/>
      <c r="K5" s="15"/>
      <c r="L5" s="15"/>
      <c r="M5" s="15"/>
      <c r="N5" s="65"/>
      <c r="O5" s="76"/>
    </row>
    <row r="6" spans="2:15" ht="15.75" thickBot="1">
      <c r="B6" s="62" t="s">
        <v>3</v>
      </c>
      <c r="C6" s="43"/>
      <c r="D6" s="11"/>
      <c r="E6" s="11"/>
      <c r="F6" s="11"/>
      <c r="G6" s="11"/>
      <c r="H6" s="11"/>
      <c r="I6" s="11"/>
      <c r="J6" s="11"/>
      <c r="K6" s="11"/>
      <c r="L6" s="11"/>
      <c r="M6" s="11"/>
      <c r="N6" s="66"/>
      <c r="O6" s="77"/>
    </row>
    <row r="7" spans="2:15" ht="15.75" thickBot="1">
      <c r="B7" s="44" t="s">
        <v>4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67"/>
      <c r="O7" s="78"/>
    </row>
    <row r="8" spans="2:15" ht="15">
      <c r="B8" s="63" t="s">
        <v>5</v>
      </c>
      <c r="C8" s="25">
        <v>70000</v>
      </c>
      <c r="D8" s="25">
        <v>70390</v>
      </c>
      <c r="E8" s="25">
        <v>70650</v>
      </c>
      <c r="F8" s="25">
        <v>70880</v>
      </c>
      <c r="G8" s="25">
        <v>71185</v>
      </c>
      <c r="H8" s="25">
        <v>71575</v>
      </c>
      <c r="I8" s="25">
        <v>72015</v>
      </c>
      <c r="J8" s="25">
        <v>72365</v>
      </c>
      <c r="K8" s="25">
        <v>72585</v>
      </c>
      <c r="L8" s="25">
        <v>72840</v>
      </c>
      <c r="M8" s="25">
        <v>73010</v>
      </c>
      <c r="N8" s="25">
        <v>73250</v>
      </c>
      <c r="O8" s="20">
        <f>N8</f>
        <v>73250</v>
      </c>
    </row>
    <row r="9" spans="2:15" ht="15">
      <c r="B9" s="61" t="s">
        <v>6</v>
      </c>
      <c r="C9" s="26">
        <v>5</v>
      </c>
      <c r="D9" s="26">
        <v>5</v>
      </c>
      <c r="E9" s="26">
        <v>5</v>
      </c>
      <c r="F9" s="26">
        <v>5</v>
      </c>
      <c r="G9" s="26">
        <v>5</v>
      </c>
      <c r="H9" s="26">
        <v>5</v>
      </c>
      <c r="I9" s="26">
        <v>5</v>
      </c>
      <c r="J9" s="26">
        <v>5</v>
      </c>
      <c r="K9" s="26">
        <v>5</v>
      </c>
      <c r="L9" s="26">
        <v>5</v>
      </c>
      <c r="M9" s="26">
        <v>5</v>
      </c>
      <c r="N9" s="26">
        <v>5</v>
      </c>
      <c r="O9" s="99">
        <f>N9</f>
        <v>5</v>
      </c>
    </row>
    <row r="10" spans="2:15" ht="15">
      <c r="B10" s="61" t="s">
        <v>7</v>
      </c>
      <c r="C10" s="27">
        <v>14000</v>
      </c>
      <c r="D10" s="27">
        <v>14078</v>
      </c>
      <c r="E10" s="7">
        <v>14130</v>
      </c>
      <c r="F10" s="7">
        <v>14176</v>
      </c>
      <c r="G10" s="7">
        <v>14237</v>
      </c>
      <c r="H10" s="7">
        <v>14315</v>
      </c>
      <c r="I10" s="7">
        <v>14403</v>
      </c>
      <c r="J10" s="7">
        <v>14473</v>
      </c>
      <c r="K10" s="7">
        <v>14517</v>
      </c>
      <c r="L10" s="7">
        <v>14568</v>
      </c>
      <c r="M10" s="7">
        <v>14602</v>
      </c>
      <c r="N10" s="7">
        <v>14650</v>
      </c>
      <c r="O10" s="21">
        <f>N10</f>
        <v>14650</v>
      </c>
    </row>
    <row r="11" spans="2:15" ht="15">
      <c r="B11" s="61" t="s">
        <v>102</v>
      </c>
      <c r="C11" s="109">
        <v>3150</v>
      </c>
      <c r="D11" s="109">
        <v>3150</v>
      </c>
      <c r="E11" s="109">
        <v>3150</v>
      </c>
      <c r="F11" s="6">
        <v>3150</v>
      </c>
      <c r="G11" s="6">
        <v>3150</v>
      </c>
      <c r="H11" s="6">
        <v>3150</v>
      </c>
      <c r="I11" s="6">
        <v>3150</v>
      </c>
      <c r="J11" s="6">
        <v>3150</v>
      </c>
      <c r="K11" s="6">
        <v>3150</v>
      </c>
      <c r="L11" s="6">
        <v>3150</v>
      </c>
      <c r="M11" s="6">
        <v>3150</v>
      </c>
      <c r="N11" s="6">
        <v>3150</v>
      </c>
      <c r="O11" s="80">
        <f>N11</f>
        <v>3150</v>
      </c>
    </row>
    <row r="12" spans="2:15" ht="15.75" thickBot="1">
      <c r="B12" s="62" t="s">
        <v>8</v>
      </c>
      <c r="C12" s="29">
        <v>0</v>
      </c>
      <c r="D12" s="29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81">
        <f>N12</f>
        <v>0</v>
      </c>
    </row>
    <row r="13" spans="2:15" ht="15.75" thickBot="1">
      <c r="B13" s="44" t="s">
        <v>9</v>
      </c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0"/>
      <c r="O13" s="82" t="s">
        <v>101</v>
      </c>
    </row>
    <row r="14" spans="2:16" ht="15">
      <c r="B14" s="63" t="s">
        <v>10</v>
      </c>
      <c r="C14" s="25">
        <v>12809</v>
      </c>
      <c r="D14" s="12">
        <v>12857</v>
      </c>
      <c r="E14" s="12">
        <v>12909</v>
      </c>
      <c r="F14" s="12">
        <v>12818</v>
      </c>
      <c r="G14" s="12">
        <v>12865</v>
      </c>
      <c r="H14" s="12">
        <v>12943</v>
      </c>
      <c r="I14" s="12">
        <v>12938</v>
      </c>
      <c r="J14" s="12">
        <v>12900</v>
      </c>
      <c r="K14" s="12">
        <v>12911</v>
      </c>
      <c r="L14" s="12">
        <v>12946</v>
      </c>
      <c r="M14" s="12">
        <v>12965</v>
      </c>
      <c r="N14" s="12">
        <v>12988</v>
      </c>
      <c r="O14" s="20">
        <f>N14</f>
        <v>12988</v>
      </c>
      <c r="P14" s="98"/>
    </row>
    <row r="15" spans="2:17" ht="28.5">
      <c r="B15" s="61" t="s">
        <v>11</v>
      </c>
      <c r="C15" s="27">
        <v>2</v>
      </c>
      <c r="D15" s="7">
        <v>10</v>
      </c>
      <c r="E15" s="7">
        <v>1</v>
      </c>
      <c r="F15" s="7">
        <v>2</v>
      </c>
      <c r="G15" s="7">
        <v>7</v>
      </c>
      <c r="H15" s="7">
        <v>5</v>
      </c>
      <c r="I15" s="7">
        <v>1</v>
      </c>
      <c r="J15" s="7">
        <v>1</v>
      </c>
      <c r="K15" s="7">
        <v>0</v>
      </c>
      <c r="L15" s="7">
        <v>43</v>
      </c>
      <c r="M15" s="7">
        <v>24</v>
      </c>
      <c r="N15" s="69">
        <v>1</v>
      </c>
      <c r="O15" s="21">
        <f>SUM(C15:N15)</f>
        <v>97</v>
      </c>
      <c r="Q15" s="98"/>
    </row>
    <row r="16" spans="2:15" ht="15">
      <c r="B16" s="61" t="s">
        <v>12</v>
      </c>
      <c r="C16" s="27">
        <v>2401</v>
      </c>
      <c r="D16" s="7">
        <v>4640</v>
      </c>
      <c r="E16" s="7">
        <v>4663</v>
      </c>
      <c r="F16" s="7">
        <v>4670</v>
      </c>
      <c r="G16" s="7">
        <v>4695</v>
      </c>
      <c r="H16" s="7">
        <v>4717</v>
      </c>
      <c r="I16" s="7">
        <v>4738</v>
      </c>
      <c r="J16" s="7">
        <v>4742</v>
      </c>
      <c r="K16" s="7">
        <v>4745</v>
      </c>
      <c r="L16" s="7">
        <v>4748</v>
      </c>
      <c r="M16" s="7">
        <v>4751</v>
      </c>
      <c r="N16" s="7">
        <v>4754</v>
      </c>
      <c r="O16" s="21">
        <f>N16</f>
        <v>4754</v>
      </c>
    </row>
    <row r="17" spans="2:15" ht="28.5">
      <c r="B17" s="61" t="s">
        <v>13</v>
      </c>
      <c r="C17" s="27">
        <v>1</v>
      </c>
      <c r="D17" s="27">
        <v>5</v>
      </c>
      <c r="E17" s="27">
        <v>1</v>
      </c>
      <c r="F17" s="7">
        <v>7</v>
      </c>
      <c r="G17" s="7">
        <v>6</v>
      </c>
      <c r="H17" s="7">
        <v>73</v>
      </c>
      <c r="I17" s="7">
        <v>5</v>
      </c>
      <c r="J17" s="7">
        <v>4</v>
      </c>
      <c r="K17" s="7">
        <v>5</v>
      </c>
      <c r="L17" s="7">
        <v>8</v>
      </c>
      <c r="M17" s="7">
        <v>1</v>
      </c>
      <c r="N17" s="69">
        <v>3</v>
      </c>
      <c r="O17" s="21">
        <f>SUM(C17:N17)</f>
        <v>119</v>
      </c>
    </row>
    <row r="18" spans="2:15" ht="28.5">
      <c r="B18" s="61" t="s">
        <v>14</v>
      </c>
      <c r="C18" s="2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9">
        <v>0</v>
      </c>
      <c r="O18" s="21">
        <f>SUM(C18:N18)</f>
        <v>0</v>
      </c>
    </row>
    <row r="19" spans="2:15" ht="15">
      <c r="B19" s="61" t="s">
        <v>15</v>
      </c>
      <c r="C19" s="27">
        <v>12809</v>
      </c>
      <c r="D19" s="27">
        <v>12857</v>
      </c>
      <c r="E19" s="27">
        <v>12909</v>
      </c>
      <c r="F19" s="7">
        <v>12818</v>
      </c>
      <c r="G19" s="7">
        <v>12865</v>
      </c>
      <c r="H19" s="7">
        <v>12915</v>
      </c>
      <c r="I19" s="7">
        <v>12938</v>
      </c>
      <c r="J19" s="7">
        <v>12900</v>
      </c>
      <c r="K19" s="7">
        <v>12911</v>
      </c>
      <c r="L19" s="7">
        <v>12946</v>
      </c>
      <c r="M19" s="7">
        <v>12965</v>
      </c>
      <c r="N19" s="7">
        <v>12988</v>
      </c>
      <c r="O19" s="21">
        <f>N19</f>
        <v>12988</v>
      </c>
    </row>
    <row r="20" spans="2:15" ht="15.75" thickBot="1">
      <c r="B20" s="62" t="s">
        <v>16</v>
      </c>
      <c r="C20" s="31">
        <v>12809</v>
      </c>
      <c r="D20" s="31">
        <v>12857</v>
      </c>
      <c r="E20" s="31">
        <v>12909</v>
      </c>
      <c r="F20" s="31">
        <v>12818</v>
      </c>
      <c r="G20" s="31">
        <v>12865</v>
      </c>
      <c r="H20" s="31">
        <v>12915</v>
      </c>
      <c r="I20" s="31">
        <v>12938</v>
      </c>
      <c r="J20" s="31">
        <v>12900</v>
      </c>
      <c r="K20" s="31">
        <v>12911</v>
      </c>
      <c r="L20" s="31">
        <v>12946</v>
      </c>
      <c r="M20" s="31">
        <v>12965</v>
      </c>
      <c r="N20" s="31">
        <v>12988</v>
      </c>
      <c r="O20" s="22">
        <f>N20</f>
        <v>12988</v>
      </c>
    </row>
    <row r="21" spans="2:15" ht="15.75" thickBot="1">
      <c r="B21" s="44" t="s">
        <v>17</v>
      </c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0"/>
      <c r="O21" s="82"/>
    </row>
    <row r="22" spans="2:15" ht="15">
      <c r="B22" s="63" t="s">
        <v>18</v>
      </c>
      <c r="C22" s="25">
        <v>802905</v>
      </c>
      <c r="D22" s="25">
        <v>802905</v>
      </c>
      <c r="E22" s="25">
        <v>802905</v>
      </c>
      <c r="F22" s="25">
        <v>802905</v>
      </c>
      <c r="G22" s="25">
        <v>802905</v>
      </c>
      <c r="H22" s="25">
        <v>802905</v>
      </c>
      <c r="I22" s="25">
        <v>802905</v>
      </c>
      <c r="J22" s="25">
        <v>802905</v>
      </c>
      <c r="K22" s="25">
        <v>802905</v>
      </c>
      <c r="L22" s="25">
        <v>802905</v>
      </c>
      <c r="M22" s="25">
        <v>802905</v>
      </c>
      <c r="N22" s="25">
        <v>802905</v>
      </c>
      <c r="O22" s="20">
        <f>SUM(C22:N22)</f>
        <v>9634860</v>
      </c>
    </row>
    <row r="23" spans="2:15" ht="15">
      <c r="B23" s="61" t="s">
        <v>19</v>
      </c>
      <c r="C23" s="27">
        <v>797721</v>
      </c>
      <c r="D23" s="27">
        <v>797721</v>
      </c>
      <c r="E23" s="27">
        <v>797721</v>
      </c>
      <c r="F23" s="27">
        <v>797721</v>
      </c>
      <c r="G23" s="27">
        <v>797721</v>
      </c>
      <c r="H23" s="27">
        <v>797721</v>
      </c>
      <c r="I23" s="27">
        <v>797721</v>
      </c>
      <c r="J23" s="27">
        <v>797721</v>
      </c>
      <c r="K23" s="27">
        <v>797721</v>
      </c>
      <c r="L23" s="27">
        <v>797721</v>
      </c>
      <c r="M23" s="27">
        <v>797721</v>
      </c>
      <c r="N23" s="27">
        <v>797721</v>
      </c>
      <c r="O23" s="21">
        <f>SUM(C23:N23)</f>
        <v>9572652</v>
      </c>
    </row>
    <row r="24" spans="2:15" ht="15">
      <c r="B24" s="61" t="s">
        <v>20</v>
      </c>
      <c r="C24" s="27">
        <v>5184</v>
      </c>
      <c r="D24" s="27">
        <v>5184</v>
      </c>
      <c r="E24" s="27">
        <v>5184</v>
      </c>
      <c r="F24" s="27">
        <v>5184</v>
      </c>
      <c r="G24" s="27">
        <v>5184</v>
      </c>
      <c r="H24" s="27">
        <v>5184</v>
      </c>
      <c r="I24" s="27">
        <v>5184</v>
      </c>
      <c r="J24" s="27">
        <v>5184</v>
      </c>
      <c r="K24" s="27">
        <v>5184</v>
      </c>
      <c r="L24" s="27">
        <v>5184</v>
      </c>
      <c r="M24" s="27">
        <v>5184</v>
      </c>
      <c r="N24" s="27">
        <v>5184</v>
      </c>
      <c r="O24" s="21">
        <f>SUM(C24:N24)</f>
        <v>62208</v>
      </c>
    </row>
    <row r="25" spans="2:15" ht="15.75" thickBot="1">
      <c r="B25" s="62" t="s">
        <v>21</v>
      </c>
      <c r="C25" s="31">
        <f>C22-31*3557</f>
        <v>692638</v>
      </c>
      <c r="D25" s="31">
        <f>D22-28*3557</f>
        <v>703309</v>
      </c>
      <c r="E25" s="31">
        <f>E22-31*3557</f>
        <v>692638</v>
      </c>
      <c r="F25" s="31">
        <f>F22-30*3557</f>
        <v>696195</v>
      </c>
      <c r="G25" s="31">
        <f>G22-31*3557</f>
        <v>692638</v>
      </c>
      <c r="H25" s="31">
        <f>H22-30*3557</f>
        <v>696195</v>
      </c>
      <c r="I25" s="31">
        <f>I22-31*3557</f>
        <v>692638</v>
      </c>
      <c r="J25" s="31">
        <f>J22-31*3557</f>
        <v>692638</v>
      </c>
      <c r="K25" s="31">
        <f>K22-30*3557</f>
        <v>696195</v>
      </c>
      <c r="L25" s="31">
        <f>L22-31*3557</f>
        <v>692638</v>
      </c>
      <c r="M25" s="31">
        <f>M22-30*3557</f>
        <v>696195</v>
      </c>
      <c r="N25" s="31">
        <f>N22-31*3557</f>
        <v>692638</v>
      </c>
      <c r="O25" s="22">
        <f>SUM(C25:N25)</f>
        <v>8336555</v>
      </c>
    </row>
    <row r="26" spans="2:15" ht="15.75" thickBot="1">
      <c r="B26" s="44" t="s">
        <v>22</v>
      </c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0"/>
      <c r="O26" s="82" t="s">
        <v>101</v>
      </c>
    </row>
    <row r="27" spans="2:15" ht="28.5">
      <c r="B27" s="63" t="s">
        <v>23</v>
      </c>
      <c r="C27" s="32">
        <v>6</v>
      </c>
      <c r="D27" s="32">
        <v>6</v>
      </c>
      <c r="E27" s="32">
        <v>6</v>
      </c>
      <c r="F27" s="32">
        <v>6</v>
      </c>
      <c r="G27" s="32">
        <v>6</v>
      </c>
      <c r="H27" s="32">
        <v>6</v>
      </c>
      <c r="I27" s="32">
        <v>6</v>
      </c>
      <c r="J27" s="32">
        <v>6</v>
      </c>
      <c r="K27" s="32">
        <v>6</v>
      </c>
      <c r="L27" s="32">
        <v>6</v>
      </c>
      <c r="M27" s="32">
        <v>6</v>
      </c>
      <c r="N27" s="32">
        <v>6</v>
      </c>
      <c r="O27" s="83">
        <f aca="true" t="shared" si="0" ref="O27:O33">SUM(C27:N27)</f>
        <v>72</v>
      </c>
    </row>
    <row r="28" spans="2:15" ht="28.5">
      <c r="B28" s="61" t="s">
        <v>24</v>
      </c>
      <c r="C28" s="26">
        <v>1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68">
        <v>1</v>
      </c>
      <c r="O28" s="79">
        <f t="shared" si="0"/>
        <v>12</v>
      </c>
    </row>
    <row r="29" spans="2:15" ht="28.5">
      <c r="B29" s="61" t="s">
        <v>25</v>
      </c>
      <c r="C29" s="26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68">
        <v>1</v>
      </c>
      <c r="O29" s="79">
        <f t="shared" si="0"/>
        <v>12</v>
      </c>
    </row>
    <row r="30" spans="2:15" ht="28.5">
      <c r="B30" s="61" t="s">
        <v>26</v>
      </c>
      <c r="C30" s="26">
        <v>1</v>
      </c>
      <c r="D30" s="5">
        <v>0</v>
      </c>
      <c r="E30" s="5">
        <v>1</v>
      </c>
      <c r="F30" s="5">
        <v>0</v>
      </c>
      <c r="G30" s="5">
        <v>1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5">
        <v>1</v>
      </c>
      <c r="N30" s="68">
        <v>0</v>
      </c>
      <c r="O30" s="79">
        <f t="shared" si="0"/>
        <v>6</v>
      </c>
    </row>
    <row r="31" spans="2:15" ht="28.5">
      <c r="B31" s="61" t="s">
        <v>27</v>
      </c>
      <c r="C31" s="26">
        <v>1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1</v>
      </c>
      <c r="N31" s="68">
        <v>0</v>
      </c>
      <c r="O31" s="79">
        <f t="shared" si="0"/>
        <v>6</v>
      </c>
    </row>
    <row r="32" spans="2:15" ht="15">
      <c r="B32" s="61" t="s">
        <v>28</v>
      </c>
      <c r="C32" s="26">
        <v>1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1</v>
      </c>
      <c r="N32" s="68">
        <v>0</v>
      </c>
      <c r="O32" s="79">
        <f t="shared" si="0"/>
        <v>6</v>
      </c>
    </row>
    <row r="33" spans="2:15" ht="29.25" thickBot="1">
      <c r="B33" s="62" t="s">
        <v>29</v>
      </c>
      <c r="C33" s="29">
        <v>1</v>
      </c>
      <c r="D33" s="11">
        <v>0</v>
      </c>
      <c r="E33" s="11">
        <v>1</v>
      </c>
      <c r="F33" s="11">
        <v>0</v>
      </c>
      <c r="G33" s="11">
        <v>1</v>
      </c>
      <c r="H33" s="11">
        <v>0</v>
      </c>
      <c r="I33" s="11">
        <v>1</v>
      </c>
      <c r="J33" s="11">
        <v>0</v>
      </c>
      <c r="K33" s="11">
        <v>1</v>
      </c>
      <c r="L33" s="11">
        <v>0</v>
      </c>
      <c r="M33" s="11">
        <v>1</v>
      </c>
      <c r="N33" s="66">
        <v>0</v>
      </c>
      <c r="O33" s="81">
        <f t="shared" si="0"/>
        <v>6</v>
      </c>
    </row>
    <row r="34" spans="2:15" ht="15.75" thickBot="1">
      <c r="B34" s="44" t="s">
        <v>30</v>
      </c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0"/>
      <c r="O34" s="82" t="s">
        <v>101</v>
      </c>
    </row>
    <row r="35" spans="2:15" ht="28.5">
      <c r="B35" s="63" t="s">
        <v>31</v>
      </c>
      <c r="C35" s="25">
        <v>12309</v>
      </c>
      <c r="D35" s="25">
        <v>12357</v>
      </c>
      <c r="E35" s="12">
        <v>12409</v>
      </c>
      <c r="F35" s="12">
        <v>12318</v>
      </c>
      <c r="G35" s="12">
        <v>12365</v>
      </c>
      <c r="H35" s="12">
        <v>12415</v>
      </c>
      <c r="I35" s="12">
        <v>12438</v>
      </c>
      <c r="J35" s="12">
        <v>12400</v>
      </c>
      <c r="K35" s="12">
        <v>12411</v>
      </c>
      <c r="L35" s="12">
        <v>12446</v>
      </c>
      <c r="M35" s="12">
        <v>12465</v>
      </c>
      <c r="N35" s="71">
        <v>12488</v>
      </c>
      <c r="O35" s="20">
        <f>AVERAGE(C35:N35)</f>
        <v>12401.75</v>
      </c>
    </row>
    <row r="36" spans="2:15" ht="28.5">
      <c r="B36" s="61" t="s">
        <v>32</v>
      </c>
      <c r="C36" s="27">
        <v>500</v>
      </c>
      <c r="D36" s="27">
        <v>500</v>
      </c>
      <c r="E36" s="7">
        <v>500</v>
      </c>
      <c r="F36" s="7">
        <v>500</v>
      </c>
      <c r="G36" s="7">
        <v>500</v>
      </c>
      <c r="H36" s="7">
        <v>500</v>
      </c>
      <c r="I36" s="7">
        <v>500</v>
      </c>
      <c r="J36" s="7">
        <v>500</v>
      </c>
      <c r="K36" s="7">
        <v>500</v>
      </c>
      <c r="L36" s="7">
        <v>500</v>
      </c>
      <c r="M36" s="7">
        <v>500</v>
      </c>
      <c r="N36" s="69">
        <v>500</v>
      </c>
      <c r="O36" s="21">
        <f>AVERAGE(C36:N36)</f>
        <v>500</v>
      </c>
    </row>
    <row r="37" spans="2:15" ht="28.5">
      <c r="B37" s="61" t="s">
        <v>33</v>
      </c>
      <c r="C37" s="27">
        <v>0</v>
      </c>
      <c r="D37" s="2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9">
        <v>0</v>
      </c>
      <c r="O37" s="21">
        <f>AVERAGE(C37:N37)</f>
        <v>0</v>
      </c>
    </row>
    <row r="38" spans="2:15" ht="15.75" thickBot="1">
      <c r="B38" s="62" t="s">
        <v>34</v>
      </c>
      <c r="C38" s="31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72">
        <v>0</v>
      </c>
      <c r="O38" s="22">
        <f>AVERAGE(C38:N38)</f>
        <v>0</v>
      </c>
    </row>
    <row r="39" spans="2:15" ht="15.75" thickBot="1">
      <c r="B39" s="44" t="s">
        <v>35</v>
      </c>
      <c r="C39" s="3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70"/>
      <c r="O39" s="82" t="s">
        <v>101</v>
      </c>
    </row>
    <row r="40" spans="2:15" ht="15">
      <c r="B40" s="63" t="s">
        <v>36</v>
      </c>
      <c r="C40" s="32">
        <v>39</v>
      </c>
      <c r="D40" s="32">
        <v>39</v>
      </c>
      <c r="E40" s="32">
        <v>38</v>
      </c>
      <c r="F40" s="32">
        <v>38</v>
      </c>
      <c r="G40" s="32">
        <v>38</v>
      </c>
      <c r="H40" s="32">
        <v>38</v>
      </c>
      <c r="I40" s="32">
        <v>38</v>
      </c>
      <c r="J40" s="32">
        <v>38</v>
      </c>
      <c r="K40" s="32">
        <v>38</v>
      </c>
      <c r="L40" s="32">
        <v>38</v>
      </c>
      <c r="M40" s="32">
        <v>38</v>
      </c>
      <c r="N40" s="32">
        <v>38</v>
      </c>
      <c r="O40" s="84">
        <f>N40</f>
        <v>38</v>
      </c>
    </row>
    <row r="41" spans="2:15" ht="15">
      <c r="B41" s="61" t="s">
        <v>37</v>
      </c>
      <c r="C41" s="26">
        <v>19</v>
      </c>
      <c r="D41" s="5">
        <v>19</v>
      </c>
      <c r="E41" s="5">
        <v>18</v>
      </c>
      <c r="F41" s="5">
        <v>18</v>
      </c>
      <c r="G41" s="5">
        <v>18</v>
      </c>
      <c r="H41" s="5">
        <v>18</v>
      </c>
      <c r="I41" s="5">
        <v>18</v>
      </c>
      <c r="J41" s="5">
        <v>18</v>
      </c>
      <c r="K41" s="5">
        <v>20</v>
      </c>
      <c r="L41" s="5">
        <v>20</v>
      </c>
      <c r="M41" s="5">
        <v>20</v>
      </c>
      <c r="N41" s="68">
        <v>20</v>
      </c>
      <c r="O41" s="85">
        <f>N41</f>
        <v>20</v>
      </c>
    </row>
    <row r="42" spans="2:15" ht="15.75" thickBot="1">
      <c r="B42" s="62" t="s">
        <v>38</v>
      </c>
      <c r="C42" s="29">
        <v>28</v>
      </c>
      <c r="D42" s="29">
        <v>28</v>
      </c>
      <c r="E42" s="29">
        <v>27</v>
      </c>
      <c r="F42" s="29">
        <v>27</v>
      </c>
      <c r="G42" s="29">
        <v>27</v>
      </c>
      <c r="H42" s="29">
        <v>26</v>
      </c>
      <c r="I42" s="29">
        <v>26</v>
      </c>
      <c r="J42" s="29">
        <v>28</v>
      </c>
      <c r="K42" s="29">
        <v>28</v>
      </c>
      <c r="L42" s="29">
        <v>28</v>
      </c>
      <c r="M42" s="29">
        <v>28</v>
      </c>
      <c r="N42" s="29">
        <v>27</v>
      </c>
      <c r="O42" s="86">
        <f>N42</f>
        <v>27</v>
      </c>
    </row>
    <row r="43" spans="2:15" ht="15">
      <c r="B43" s="40" t="s">
        <v>39</v>
      </c>
      <c r="C43" s="33"/>
      <c r="D43" s="9"/>
      <c r="E43" s="9"/>
      <c r="F43" s="9"/>
      <c r="G43" s="9"/>
      <c r="H43" s="9"/>
      <c r="I43" s="9"/>
      <c r="J43" s="9"/>
      <c r="K43" s="9"/>
      <c r="L43" s="9"/>
      <c r="M43" s="9"/>
      <c r="N43" s="74"/>
      <c r="O43" s="87" t="s">
        <v>101</v>
      </c>
    </row>
    <row r="44" spans="2:15" ht="15.75" thickBot="1">
      <c r="B44" s="45" t="s">
        <v>40</v>
      </c>
      <c r="C44" s="34"/>
      <c r="D44" s="8"/>
      <c r="E44" s="8"/>
      <c r="F44" s="8"/>
      <c r="G44" s="8"/>
      <c r="H44" s="8"/>
      <c r="I44" s="8"/>
      <c r="J44" s="8"/>
      <c r="K44" s="8"/>
      <c r="L44" s="8"/>
      <c r="M44" s="8"/>
      <c r="N44" s="75"/>
      <c r="O44" s="88" t="s">
        <v>101</v>
      </c>
    </row>
    <row r="45" spans="2:15" ht="15">
      <c r="B45" s="63" t="s">
        <v>41</v>
      </c>
      <c r="C45" s="35">
        <v>398300.37000000005</v>
      </c>
      <c r="D45" s="35">
        <v>451620.08</v>
      </c>
      <c r="E45" s="35">
        <v>412323.26</v>
      </c>
      <c r="F45" s="35">
        <v>481718.15</v>
      </c>
      <c r="G45" s="35">
        <v>475053.48</v>
      </c>
      <c r="H45" s="35">
        <v>439138.8399999999</v>
      </c>
      <c r="I45" s="35">
        <v>449570.99</v>
      </c>
      <c r="J45" s="35">
        <v>400467.18</v>
      </c>
      <c r="K45" s="35">
        <v>467844.74</v>
      </c>
      <c r="L45" s="35"/>
      <c r="M45" s="35"/>
      <c r="N45" s="35"/>
      <c r="O45" s="89">
        <f aca="true" t="shared" si="1" ref="O45:O60">SUM(C45:N45)</f>
        <v>3976037.09</v>
      </c>
    </row>
    <row r="46" spans="2:15" ht="15">
      <c r="B46" s="61" t="s">
        <v>42</v>
      </c>
      <c r="C46" s="28">
        <v>574276.82</v>
      </c>
      <c r="D46" s="28">
        <v>567521.71</v>
      </c>
      <c r="E46" s="28">
        <v>397501.63</v>
      </c>
      <c r="F46" s="28">
        <v>702450.42</v>
      </c>
      <c r="G46" s="28">
        <v>653373</v>
      </c>
      <c r="H46" s="28">
        <v>703589.5</v>
      </c>
      <c r="I46" s="28">
        <v>706357.96</v>
      </c>
      <c r="J46" s="28">
        <v>766790.03</v>
      </c>
      <c r="K46" s="28">
        <v>753957.33</v>
      </c>
      <c r="L46" s="28"/>
      <c r="M46" s="28"/>
      <c r="N46" s="28"/>
      <c r="O46" s="80">
        <f t="shared" si="1"/>
        <v>5825818.399999999</v>
      </c>
    </row>
    <row r="47" spans="2:15" ht="15">
      <c r="B47" s="61" t="s">
        <v>43</v>
      </c>
      <c r="C47" s="28">
        <v>39290.4</v>
      </c>
      <c r="D47" s="28">
        <v>61080</v>
      </c>
      <c r="E47" s="28">
        <v>64380</v>
      </c>
      <c r="F47" s="28">
        <v>37442.4</v>
      </c>
      <c r="G47" s="28">
        <v>29824.8</v>
      </c>
      <c r="H47" s="28">
        <v>82094.4</v>
      </c>
      <c r="I47" s="28">
        <v>80760</v>
      </c>
      <c r="J47" s="28">
        <v>90329.6</v>
      </c>
      <c r="K47" s="28">
        <v>98729.6</v>
      </c>
      <c r="L47" s="28"/>
      <c r="M47" s="28"/>
      <c r="N47" s="28"/>
      <c r="O47" s="80">
        <f t="shared" si="1"/>
        <v>583931.2</v>
      </c>
    </row>
    <row r="48" spans="2:15" ht="15">
      <c r="B48" s="61" t="s">
        <v>44</v>
      </c>
      <c r="C48" s="28">
        <v>450000</v>
      </c>
      <c r="D48" s="28">
        <v>450000</v>
      </c>
      <c r="E48" s="28">
        <v>450000</v>
      </c>
      <c r="F48" s="28">
        <v>450000</v>
      </c>
      <c r="G48" s="28">
        <v>450000</v>
      </c>
      <c r="H48" s="28">
        <v>450000</v>
      </c>
      <c r="I48" s="28">
        <v>450000</v>
      </c>
      <c r="J48" s="28">
        <v>450000</v>
      </c>
      <c r="K48" s="28">
        <v>270799.76</v>
      </c>
      <c r="L48" s="28"/>
      <c r="M48" s="28"/>
      <c r="N48" s="28"/>
      <c r="O48" s="80">
        <f t="shared" si="1"/>
        <v>3870799.76</v>
      </c>
    </row>
    <row r="49" spans="2:15" ht="15.75" thickBot="1">
      <c r="B49" s="62" t="s">
        <v>45</v>
      </c>
      <c r="C49" s="36">
        <f>SUM(C45:C48)</f>
        <v>1461867.5899999999</v>
      </c>
      <c r="D49" s="36">
        <f aca="true" t="shared" si="2" ref="D49:K49">SUM(D45:D48)</f>
        <v>1530221.79</v>
      </c>
      <c r="E49" s="36">
        <f t="shared" si="2"/>
        <v>1324204.8900000001</v>
      </c>
      <c r="F49" s="36">
        <f t="shared" si="2"/>
        <v>1671610.97</v>
      </c>
      <c r="G49" s="36">
        <f t="shared" si="2"/>
        <v>1608251.28</v>
      </c>
      <c r="H49" s="36">
        <f t="shared" si="2"/>
        <v>1674822.7399999998</v>
      </c>
      <c r="I49" s="36">
        <f t="shared" si="2"/>
        <v>1686688.95</v>
      </c>
      <c r="J49" s="36">
        <f t="shared" si="2"/>
        <v>1707586.81</v>
      </c>
      <c r="K49" s="36">
        <f t="shared" si="2"/>
        <v>1591331.43</v>
      </c>
      <c r="L49" s="36"/>
      <c r="M49" s="36"/>
      <c r="N49" s="96"/>
      <c r="O49" s="97">
        <f>SUM(O45:O48)</f>
        <v>14256586.449999997</v>
      </c>
    </row>
    <row r="50" spans="2:15" ht="30" thickBot="1">
      <c r="B50" s="44" t="s">
        <v>46</v>
      </c>
      <c r="C50" s="37"/>
      <c r="D50" s="19"/>
      <c r="E50" s="19"/>
      <c r="F50" s="19"/>
      <c r="G50" s="19"/>
      <c r="H50" s="19"/>
      <c r="I50" s="19"/>
      <c r="J50" s="19"/>
      <c r="K50" s="14"/>
      <c r="L50" s="19"/>
      <c r="M50" s="19"/>
      <c r="N50" s="70"/>
      <c r="O50" s="91" t="s">
        <v>101</v>
      </c>
    </row>
    <row r="51" spans="2:15" ht="15">
      <c r="B51" s="63" t="s">
        <v>47</v>
      </c>
      <c r="C51" s="17">
        <v>176053.95</v>
      </c>
      <c r="D51" s="17">
        <v>181550.06</v>
      </c>
      <c r="E51" s="17">
        <v>186746.78</v>
      </c>
      <c r="F51" s="17">
        <v>210510.01</v>
      </c>
      <c r="G51" s="17">
        <v>233079.12</v>
      </c>
      <c r="H51" s="17">
        <v>188270.011123554</v>
      </c>
      <c r="I51" s="17">
        <v>172902.77000000005</v>
      </c>
      <c r="J51" s="17">
        <v>214537.18999999997</v>
      </c>
      <c r="K51" s="10">
        <v>211414.72</v>
      </c>
      <c r="L51" s="17"/>
      <c r="M51" s="17"/>
      <c r="N51" s="73"/>
      <c r="O51" s="89">
        <f t="shared" si="1"/>
        <v>1775064.611123554</v>
      </c>
    </row>
    <row r="52" spans="2:15" ht="15">
      <c r="B52" s="61" t="s">
        <v>48</v>
      </c>
      <c r="C52" s="6">
        <v>238740.88</v>
      </c>
      <c r="D52" s="6">
        <v>240174.48</v>
      </c>
      <c r="E52" s="6">
        <v>212814.82</v>
      </c>
      <c r="F52" s="6">
        <v>207886.57</v>
      </c>
      <c r="G52" s="6">
        <v>188254.77</v>
      </c>
      <c r="H52" s="6">
        <v>202199.87</v>
      </c>
      <c r="I52" s="6">
        <v>228496.11</v>
      </c>
      <c r="J52" s="6">
        <v>444091.73</v>
      </c>
      <c r="K52" s="5">
        <v>232737.32</v>
      </c>
      <c r="L52" s="6"/>
      <c r="M52" s="6"/>
      <c r="N52" s="68"/>
      <c r="O52" s="80">
        <f t="shared" si="1"/>
        <v>2195396.55</v>
      </c>
    </row>
    <row r="53" spans="2:15" ht="15">
      <c r="B53" s="61" t="s">
        <v>49</v>
      </c>
      <c r="C53" s="6"/>
      <c r="D53" s="6"/>
      <c r="E53" s="6">
        <v>845.5</v>
      </c>
      <c r="F53" s="6"/>
      <c r="G53" s="6"/>
      <c r="H53" s="6"/>
      <c r="I53" s="6"/>
      <c r="J53" s="6"/>
      <c r="K53" s="5"/>
      <c r="L53" s="6"/>
      <c r="M53" s="6"/>
      <c r="N53" s="68"/>
      <c r="O53" s="80">
        <f t="shared" si="1"/>
        <v>845.5</v>
      </c>
    </row>
    <row r="54" spans="2:15" ht="15">
      <c r="B54" s="61" t="s">
        <v>107</v>
      </c>
      <c r="C54" s="6">
        <v>706635.19</v>
      </c>
      <c r="D54" s="6">
        <v>957486.01</v>
      </c>
      <c r="E54" s="6">
        <v>957486.01</v>
      </c>
      <c r="F54" s="6">
        <v>957486.01</v>
      </c>
      <c r="G54" s="6">
        <v>957486.01</v>
      </c>
      <c r="H54" s="6">
        <v>957486.01</v>
      </c>
      <c r="I54" s="6">
        <v>957486.01</v>
      </c>
      <c r="J54" s="6">
        <v>957486.01</v>
      </c>
      <c r="K54" s="6">
        <v>957486.01</v>
      </c>
      <c r="L54" s="6"/>
      <c r="M54" s="6"/>
      <c r="N54" s="68"/>
      <c r="O54" s="80">
        <f t="shared" si="1"/>
        <v>8366523.269999999</v>
      </c>
    </row>
    <row r="55" spans="2:15" ht="15.75" thickBot="1">
      <c r="B55" s="62" t="s">
        <v>50</v>
      </c>
      <c r="C55" s="18">
        <v>1121430.02</v>
      </c>
      <c r="D55" s="18">
        <v>1379210.55</v>
      </c>
      <c r="E55" s="18">
        <v>1357893.1099999999</v>
      </c>
      <c r="F55" s="18">
        <v>1375882.59</v>
      </c>
      <c r="G55" s="18">
        <v>1378819.9</v>
      </c>
      <c r="H55" s="18">
        <v>1347955.891123554</v>
      </c>
      <c r="I55" s="18">
        <v>1358884.8900000001</v>
      </c>
      <c r="J55" s="18">
        <v>1616114.93</v>
      </c>
      <c r="K55" s="18">
        <v>1401638.05</v>
      </c>
      <c r="L55" s="18">
        <v>0</v>
      </c>
      <c r="M55" s="18">
        <v>0</v>
      </c>
      <c r="N55" s="18">
        <v>0</v>
      </c>
      <c r="O55" s="90">
        <f t="shared" si="1"/>
        <v>12337829.931123555</v>
      </c>
    </row>
    <row r="56" spans="2:15" ht="15.75" thickBot="1">
      <c r="B56" s="44" t="s">
        <v>51</v>
      </c>
      <c r="C56" s="37"/>
      <c r="D56" s="19"/>
      <c r="E56" s="19"/>
      <c r="F56" s="19"/>
      <c r="G56" s="19"/>
      <c r="H56" s="19"/>
      <c r="I56" s="19"/>
      <c r="J56" s="19"/>
      <c r="K56" s="14"/>
      <c r="L56" s="19"/>
      <c r="M56" s="19"/>
      <c r="N56" s="70"/>
      <c r="O56" s="91"/>
    </row>
    <row r="57" spans="2:15" ht="15">
      <c r="B57" s="63" t="s">
        <v>52</v>
      </c>
      <c r="C57" s="35">
        <v>350137.42000000004</v>
      </c>
      <c r="D57" s="35">
        <v>312939.62000000005</v>
      </c>
      <c r="E57" s="35">
        <v>314117.12</v>
      </c>
      <c r="F57" s="35">
        <v>299432.9599999999</v>
      </c>
      <c r="G57" s="35">
        <v>389663.23000000004</v>
      </c>
      <c r="H57" s="35">
        <v>371017.57</v>
      </c>
      <c r="I57" s="35">
        <v>372749.74</v>
      </c>
      <c r="J57" s="35">
        <v>320987.22000000003</v>
      </c>
      <c r="K57" s="35">
        <v>352472.61</v>
      </c>
      <c r="L57" s="35"/>
      <c r="M57" s="35"/>
      <c r="N57" s="35"/>
      <c r="O57" s="89">
        <f t="shared" si="1"/>
        <v>3083517.49</v>
      </c>
    </row>
    <row r="58" spans="2:15" ht="15">
      <c r="B58" s="61" t="s">
        <v>53</v>
      </c>
      <c r="C58" s="28">
        <v>10107.65</v>
      </c>
      <c r="D58" s="28">
        <v>15862.08</v>
      </c>
      <c r="E58" s="28">
        <v>13201.57</v>
      </c>
      <c r="F58" s="28">
        <v>18020.49</v>
      </c>
      <c r="G58" s="28">
        <v>19256.17</v>
      </c>
      <c r="H58" s="28">
        <v>22019.83</v>
      </c>
      <c r="I58" s="28">
        <v>22417.98</v>
      </c>
      <c r="J58" s="28">
        <v>21252.24</v>
      </c>
      <c r="K58" s="28">
        <v>22654.8</v>
      </c>
      <c r="L58" s="28"/>
      <c r="M58" s="28"/>
      <c r="N58" s="28"/>
      <c r="O58" s="80">
        <f t="shared" si="1"/>
        <v>164792.81</v>
      </c>
    </row>
    <row r="59" spans="2:15" ht="15">
      <c r="B59" s="61" t="s">
        <v>54</v>
      </c>
      <c r="C59" s="28">
        <v>2309.01</v>
      </c>
      <c r="D59" s="28">
        <v>2904.56</v>
      </c>
      <c r="E59" s="28">
        <v>2900</v>
      </c>
      <c r="F59" s="28">
        <v>1284.4</v>
      </c>
      <c r="G59" s="28">
        <v>1934.52</v>
      </c>
      <c r="H59" s="28">
        <v>2593.9</v>
      </c>
      <c r="I59" s="28">
        <v>2843.43</v>
      </c>
      <c r="J59" s="28">
        <v>3443.93</v>
      </c>
      <c r="K59" s="28">
        <v>4987.2</v>
      </c>
      <c r="L59" s="28"/>
      <c r="M59" s="28"/>
      <c r="N59" s="28"/>
      <c r="O59" s="80">
        <f t="shared" si="1"/>
        <v>25200.95</v>
      </c>
    </row>
    <row r="60" spans="2:15" ht="15.75" thickBot="1">
      <c r="B60" s="62" t="s">
        <v>55</v>
      </c>
      <c r="C60" s="36">
        <v>467931.56</v>
      </c>
      <c r="D60" s="36">
        <v>377803.34</v>
      </c>
      <c r="E60" s="36">
        <v>259704.91000000003</v>
      </c>
      <c r="F60" s="36">
        <v>272141.00999999995</v>
      </c>
      <c r="G60" s="36">
        <v>225426.59</v>
      </c>
      <c r="H60" s="36">
        <v>237381.34000000003</v>
      </c>
      <c r="I60" s="36">
        <v>159093.69999999998</v>
      </c>
      <c r="J60" s="36">
        <v>218689.3</v>
      </c>
      <c r="K60" s="36">
        <v>162617.75</v>
      </c>
      <c r="L60" s="36"/>
      <c r="M60" s="36"/>
      <c r="N60" s="36"/>
      <c r="O60" s="90">
        <f t="shared" si="1"/>
        <v>2380789.5</v>
      </c>
    </row>
    <row r="61" spans="2:15" ht="15.75" thickBot="1">
      <c r="B61" s="44" t="s">
        <v>56</v>
      </c>
      <c r="C61" s="37"/>
      <c r="D61" s="19"/>
      <c r="E61" s="19"/>
      <c r="F61" s="19"/>
      <c r="G61" s="19"/>
      <c r="H61" s="19"/>
      <c r="I61" s="111"/>
      <c r="J61" s="111"/>
      <c r="K61" s="112"/>
      <c r="L61" s="111"/>
      <c r="M61" s="111"/>
      <c r="N61" s="113"/>
      <c r="O61" s="91"/>
    </row>
    <row r="62" spans="2:15" ht="15">
      <c r="B62" s="63" t="s">
        <v>57</v>
      </c>
      <c r="C62" s="17">
        <v>384115</v>
      </c>
      <c r="D62" s="17">
        <v>312005</v>
      </c>
      <c r="E62" s="17">
        <v>343812</v>
      </c>
      <c r="F62" s="17">
        <v>384222</v>
      </c>
      <c r="G62" s="17">
        <v>374871</v>
      </c>
      <c r="H62" s="17">
        <v>377198</v>
      </c>
      <c r="I62" s="110">
        <v>362521</v>
      </c>
      <c r="J62" s="110">
        <v>382549</v>
      </c>
      <c r="K62" s="110">
        <v>336713</v>
      </c>
      <c r="L62" s="110">
        <v>365074</v>
      </c>
      <c r="M62" s="110">
        <v>316109</v>
      </c>
      <c r="N62" s="110">
        <v>324115</v>
      </c>
      <c r="O62" s="89">
        <f>SUM(C62:N62)</f>
        <v>4263304</v>
      </c>
    </row>
    <row r="63" spans="2:15" ht="15">
      <c r="B63" s="61" t="s">
        <v>58</v>
      </c>
      <c r="C63" s="28">
        <v>2915587.73</v>
      </c>
      <c r="D63" s="28">
        <v>2984680.27</v>
      </c>
      <c r="E63" s="28">
        <v>2762230.52</v>
      </c>
      <c r="F63" s="28">
        <v>2856643.62</v>
      </c>
      <c r="G63" s="28">
        <v>2760463.5</v>
      </c>
      <c r="H63" s="28">
        <v>2812552.56</v>
      </c>
      <c r="I63" s="6">
        <v>2657864.06</v>
      </c>
      <c r="J63" s="6">
        <v>2857599.49</v>
      </c>
      <c r="K63" s="6">
        <v>2777747.72</v>
      </c>
      <c r="L63" s="6">
        <v>2700549</v>
      </c>
      <c r="M63" s="6">
        <v>2540839.7</v>
      </c>
      <c r="N63" s="6">
        <v>2568135.57</v>
      </c>
      <c r="O63" s="80">
        <f aca="true" t="shared" si="3" ref="O63:O70">SUM(C63:N63)</f>
        <v>33194893.74</v>
      </c>
    </row>
    <row r="64" spans="2:15" ht="15">
      <c r="B64" s="61" t="s">
        <v>59</v>
      </c>
      <c r="C64" s="6">
        <v>688680.52</v>
      </c>
      <c r="D64" s="6">
        <v>496470.13</v>
      </c>
      <c r="E64" s="6">
        <v>620907.64</v>
      </c>
      <c r="F64" s="6">
        <v>591361.12</v>
      </c>
      <c r="G64" s="6">
        <v>648752.88</v>
      </c>
      <c r="H64" s="6">
        <v>685950.36</v>
      </c>
      <c r="I64" s="6">
        <v>642916.67</v>
      </c>
      <c r="J64" s="6">
        <v>689973.84</v>
      </c>
      <c r="K64" s="6">
        <v>660740.12</v>
      </c>
      <c r="L64" s="6">
        <v>692268.05</v>
      </c>
      <c r="M64" s="6">
        <v>573690.11</v>
      </c>
      <c r="N64" s="6">
        <v>584638.53</v>
      </c>
      <c r="O64" s="80">
        <f t="shared" si="3"/>
        <v>7576349.970000001</v>
      </c>
    </row>
    <row r="65" spans="2:15" ht="15">
      <c r="B65" s="61" t="s">
        <v>108</v>
      </c>
      <c r="C65" s="6">
        <v>9375445.5</v>
      </c>
      <c r="D65" s="6">
        <v>9708776.47</v>
      </c>
      <c r="E65" s="6">
        <v>9439948.71</v>
      </c>
      <c r="F65" s="6">
        <v>10769073.31</v>
      </c>
      <c r="G65" s="6">
        <v>9969986.47</v>
      </c>
      <c r="H65" s="6">
        <v>9389701.26</v>
      </c>
      <c r="I65" s="6">
        <v>9335565.93</v>
      </c>
      <c r="J65" s="6">
        <v>9502020.68</v>
      </c>
      <c r="K65" s="6">
        <v>9837138.38</v>
      </c>
      <c r="L65" s="6">
        <v>10006407.889</v>
      </c>
      <c r="M65" s="6">
        <v>9562341.84</v>
      </c>
      <c r="N65" s="6">
        <v>9605587.72</v>
      </c>
      <c r="O65" s="80">
        <f>N65</f>
        <v>9605587.72</v>
      </c>
    </row>
    <row r="66" spans="2:15" ht="15">
      <c r="B66" s="61" t="s">
        <v>60</v>
      </c>
      <c r="C66" s="28">
        <v>1655654.4</v>
      </c>
      <c r="D66" s="28">
        <v>1656971.84</v>
      </c>
      <c r="E66" s="28">
        <v>1770561.68</v>
      </c>
      <c r="F66" s="28">
        <v>2018112.11</v>
      </c>
      <c r="G66" s="28">
        <v>2013941.12</v>
      </c>
      <c r="H66" s="28">
        <v>1822569.1</v>
      </c>
      <c r="I66" s="6">
        <v>1873853.29</v>
      </c>
      <c r="J66" s="6">
        <v>1909471.42</v>
      </c>
      <c r="K66" s="6">
        <v>1994951.45</v>
      </c>
      <c r="L66" s="6">
        <v>2165004.53</v>
      </c>
      <c r="M66" s="6">
        <v>1963689.02</v>
      </c>
      <c r="N66" s="6">
        <v>2011007.72</v>
      </c>
      <c r="O66" s="80">
        <f t="shared" si="3"/>
        <v>22855787.679999996</v>
      </c>
    </row>
    <row r="67" spans="2:15" ht="15">
      <c r="B67" s="61" t="s">
        <v>61</v>
      </c>
      <c r="C67" s="28">
        <v>2424030.84</v>
      </c>
      <c r="D67" s="28">
        <v>3000351.67</v>
      </c>
      <c r="E67" s="28">
        <v>1502387.25</v>
      </c>
      <c r="F67" s="6">
        <v>3514029.67</v>
      </c>
      <c r="G67" s="6">
        <v>3012322.32</v>
      </c>
      <c r="H67" s="6">
        <v>2584360.58</v>
      </c>
      <c r="I67" s="6">
        <v>2674937.12</v>
      </c>
      <c r="J67" s="6">
        <v>2429467.48</v>
      </c>
      <c r="K67" s="6">
        <v>2487130.99</v>
      </c>
      <c r="L67" s="6">
        <v>2709615.52</v>
      </c>
      <c r="M67" s="6">
        <v>2250664.79</v>
      </c>
      <c r="N67" s="6">
        <v>2011007.72</v>
      </c>
      <c r="O67" s="80">
        <f t="shared" si="3"/>
        <v>30600305.95</v>
      </c>
    </row>
    <row r="68" spans="2:15" ht="15">
      <c r="B68" s="61" t="s">
        <v>62</v>
      </c>
      <c r="C68" s="28">
        <v>490980.85</v>
      </c>
      <c r="D68" s="28">
        <v>481468.74</v>
      </c>
      <c r="E68" s="28">
        <v>338932.21</v>
      </c>
      <c r="F68" s="6">
        <v>631488.06</v>
      </c>
      <c r="G68" s="6">
        <v>753101.55</v>
      </c>
      <c r="H68" s="6">
        <v>531075.66</v>
      </c>
      <c r="I68" s="6">
        <v>651561.74</v>
      </c>
      <c r="J68" s="6">
        <v>573109.09</v>
      </c>
      <c r="K68" s="6">
        <v>518157.95</v>
      </c>
      <c r="L68" s="6">
        <v>665859.75</v>
      </c>
      <c r="M68" s="6">
        <v>533415.35</v>
      </c>
      <c r="N68" s="6">
        <v>490277.06</v>
      </c>
      <c r="O68" s="80">
        <f t="shared" si="3"/>
        <v>6659428.01</v>
      </c>
    </row>
    <row r="69" spans="2:15" ht="15">
      <c r="B69" s="61" t="s">
        <v>63</v>
      </c>
      <c r="C69" s="28">
        <v>134241.17</v>
      </c>
      <c r="D69" s="28">
        <v>196170.8</v>
      </c>
      <c r="E69" s="28">
        <v>157825.99</v>
      </c>
      <c r="F69" s="28">
        <v>172472.87</v>
      </c>
      <c r="G69" s="28">
        <v>137067.55</v>
      </c>
      <c r="H69" s="28">
        <v>128337.9</v>
      </c>
      <c r="I69" s="6">
        <v>101164.01</v>
      </c>
      <c r="J69" s="6">
        <v>78451.78</v>
      </c>
      <c r="K69" s="6">
        <v>59811.26</v>
      </c>
      <c r="L69" s="6">
        <v>165038.93</v>
      </c>
      <c r="M69" s="6">
        <v>98591.36</v>
      </c>
      <c r="N69" s="6">
        <v>98591.36</v>
      </c>
      <c r="O69" s="80">
        <f t="shared" si="3"/>
        <v>1527764.98</v>
      </c>
    </row>
    <row r="70" spans="2:15" ht="15.75" thickBot="1">
      <c r="B70" s="62" t="s">
        <v>64</v>
      </c>
      <c r="C70" s="36">
        <v>3604268.35</v>
      </c>
      <c r="D70" s="36">
        <v>3481150.4</v>
      </c>
      <c r="E70" s="36">
        <v>3383138.16</v>
      </c>
      <c r="F70" s="36">
        <v>3448004.74</v>
      </c>
      <c r="G70" s="36">
        <v>3409216.38</v>
      </c>
      <c r="H70" s="36">
        <v>3498502.92</v>
      </c>
      <c r="I70" s="36">
        <v>3300780.73</v>
      </c>
      <c r="J70" s="36">
        <v>3547577.33</v>
      </c>
      <c r="K70" s="36">
        <v>3343847.84</v>
      </c>
      <c r="L70" s="36">
        <v>3392817.27</v>
      </c>
      <c r="M70" s="36">
        <v>3114529.81</v>
      </c>
      <c r="N70" s="36">
        <v>3152774.1</v>
      </c>
      <c r="O70" s="90">
        <f t="shared" si="3"/>
        <v>40676608.03000001</v>
      </c>
    </row>
    <row r="71" spans="2:15" ht="15.75" thickBot="1">
      <c r="B71" s="44" t="s">
        <v>65</v>
      </c>
      <c r="C71" s="3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70"/>
      <c r="O71" s="82"/>
    </row>
    <row r="72" spans="2:15" ht="15">
      <c r="B72" s="63" t="s">
        <v>66</v>
      </c>
      <c r="C72" s="25">
        <v>11948</v>
      </c>
      <c r="D72" s="25">
        <v>12015</v>
      </c>
      <c r="E72" s="25">
        <v>12052</v>
      </c>
      <c r="F72" s="25">
        <v>12091</v>
      </c>
      <c r="G72" s="25">
        <v>12140</v>
      </c>
      <c r="H72" s="25">
        <v>12208</v>
      </c>
      <c r="I72" s="25">
        <v>11967</v>
      </c>
      <c r="J72" s="25">
        <v>12035</v>
      </c>
      <c r="K72" s="25">
        <v>12054</v>
      </c>
      <c r="L72" s="25">
        <v>12102</v>
      </c>
      <c r="M72" s="25">
        <v>12121</v>
      </c>
      <c r="N72" s="25">
        <v>12160</v>
      </c>
      <c r="O72" s="20">
        <f>N72</f>
        <v>12160</v>
      </c>
    </row>
    <row r="73" spans="2:15" ht="15">
      <c r="B73" s="61" t="s">
        <v>67</v>
      </c>
      <c r="C73" s="27">
        <v>125</v>
      </c>
      <c r="D73" s="7">
        <v>195</v>
      </c>
      <c r="E73" s="7">
        <v>157</v>
      </c>
      <c r="F73" s="7">
        <v>101</v>
      </c>
      <c r="G73" s="7">
        <v>148</v>
      </c>
      <c r="H73" s="7">
        <v>187</v>
      </c>
      <c r="I73" s="7">
        <v>169</v>
      </c>
      <c r="J73" s="7">
        <v>206</v>
      </c>
      <c r="K73" s="7">
        <v>161</v>
      </c>
      <c r="L73" s="7">
        <v>228</v>
      </c>
      <c r="M73" s="7">
        <v>213</v>
      </c>
      <c r="N73" s="69">
        <v>154</v>
      </c>
      <c r="O73" s="21">
        <f>SUM(C73:N73)</f>
        <v>2044</v>
      </c>
    </row>
    <row r="74" spans="2:15" ht="28.5">
      <c r="B74" s="61" t="s">
        <v>68</v>
      </c>
      <c r="C74" s="27">
        <v>24</v>
      </c>
      <c r="D74" s="7">
        <v>64</v>
      </c>
      <c r="E74" s="7">
        <v>36</v>
      </c>
      <c r="F74" s="7">
        <v>22</v>
      </c>
      <c r="G74" s="7">
        <v>20</v>
      </c>
      <c r="H74" s="7">
        <v>22</v>
      </c>
      <c r="I74" s="7">
        <v>33</v>
      </c>
      <c r="J74" s="7">
        <v>37</v>
      </c>
      <c r="K74" s="7">
        <v>23</v>
      </c>
      <c r="L74" s="7">
        <v>72</v>
      </c>
      <c r="M74" s="7">
        <v>58</v>
      </c>
      <c r="N74" s="69">
        <v>27</v>
      </c>
      <c r="O74" s="21">
        <f aca="true" t="shared" si="4" ref="O74:O86">SUM(C74:N74)</f>
        <v>438</v>
      </c>
    </row>
    <row r="75" spans="2:15" ht="42.75">
      <c r="B75" s="61" t="s">
        <v>69</v>
      </c>
      <c r="C75" s="27">
        <v>24</v>
      </c>
      <c r="D75" s="7">
        <v>64</v>
      </c>
      <c r="E75" s="7">
        <v>36</v>
      </c>
      <c r="F75" s="7">
        <v>22</v>
      </c>
      <c r="G75" s="7">
        <v>20</v>
      </c>
      <c r="H75" s="7">
        <v>22</v>
      </c>
      <c r="I75" s="7">
        <v>33</v>
      </c>
      <c r="J75" s="7">
        <v>37</v>
      </c>
      <c r="K75" s="7">
        <v>23</v>
      </c>
      <c r="L75" s="7">
        <v>72</v>
      </c>
      <c r="M75" s="7">
        <v>58</v>
      </c>
      <c r="N75" s="69">
        <v>27</v>
      </c>
      <c r="O75" s="21">
        <f t="shared" si="4"/>
        <v>438</v>
      </c>
    </row>
    <row r="76" spans="2:15" ht="28.5">
      <c r="B76" s="61" t="s">
        <v>70</v>
      </c>
      <c r="C76" s="27">
        <v>21</v>
      </c>
      <c r="D76" s="7">
        <v>28</v>
      </c>
      <c r="E76" s="7">
        <v>24</v>
      </c>
      <c r="F76" s="7">
        <v>2</v>
      </c>
      <c r="G76" s="7">
        <v>46</v>
      </c>
      <c r="H76" s="7">
        <v>42</v>
      </c>
      <c r="I76" s="7">
        <v>22</v>
      </c>
      <c r="J76" s="7">
        <v>37</v>
      </c>
      <c r="K76" s="7">
        <v>33</v>
      </c>
      <c r="L76" s="7">
        <v>2</v>
      </c>
      <c r="M76" s="7">
        <v>28</v>
      </c>
      <c r="N76" s="69">
        <v>35</v>
      </c>
      <c r="O76" s="21">
        <f t="shared" si="4"/>
        <v>320</v>
      </c>
    </row>
    <row r="77" spans="2:15" ht="28.5">
      <c r="B77" s="61" t="s">
        <v>71</v>
      </c>
      <c r="C77" s="27">
        <v>21</v>
      </c>
      <c r="D77" s="7">
        <v>28</v>
      </c>
      <c r="E77" s="7">
        <v>24</v>
      </c>
      <c r="F77" s="7">
        <v>2</v>
      </c>
      <c r="G77" s="7">
        <v>46</v>
      </c>
      <c r="H77" s="7">
        <v>42</v>
      </c>
      <c r="I77" s="7">
        <v>22</v>
      </c>
      <c r="J77" s="7">
        <v>37</v>
      </c>
      <c r="K77" s="7">
        <v>33</v>
      </c>
      <c r="L77" s="7">
        <v>2</v>
      </c>
      <c r="M77" s="7">
        <v>28</v>
      </c>
      <c r="N77" s="69">
        <v>35</v>
      </c>
      <c r="O77" s="21">
        <f t="shared" si="4"/>
        <v>320</v>
      </c>
    </row>
    <row r="78" spans="2:15" ht="15">
      <c r="B78" s="61" t="s">
        <v>72</v>
      </c>
      <c r="C78" s="27">
        <v>170</v>
      </c>
      <c r="D78" s="7">
        <v>287</v>
      </c>
      <c r="E78" s="7">
        <v>217</v>
      </c>
      <c r="F78" s="7">
        <v>125</v>
      </c>
      <c r="G78" s="7">
        <v>214</v>
      </c>
      <c r="H78" s="7">
        <v>251</v>
      </c>
      <c r="I78" s="7">
        <v>224</v>
      </c>
      <c r="J78" s="7">
        <v>280</v>
      </c>
      <c r="K78" s="7">
        <v>217</v>
      </c>
      <c r="L78" s="7">
        <v>302</v>
      </c>
      <c r="M78" s="7">
        <v>299</v>
      </c>
      <c r="N78" s="69">
        <v>216</v>
      </c>
      <c r="O78" s="21">
        <f t="shared" si="4"/>
        <v>2802</v>
      </c>
    </row>
    <row r="79" spans="2:15" ht="29.25" thickBot="1">
      <c r="B79" s="62" t="s">
        <v>73</v>
      </c>
      <c r="C79" s="31">
        <v>170</v>
      </c>
      <c r="D79" s="13">
        <v>287</v>
      </c>
      <c r="E79" s="13">
        <v>217</v>
      </c>
      <c r="F79" s="13">
        <v>125</v>
      </c>
      <c r="G79" s="13">
        <v>214</v>
      </c>
      <c r="H79" s="13">
        <v>251</v>
      </c>
      <c r="I79" s="13">
        <v>224</v>
      </c>
      <c r="J79" s="13">
        <v>280</v>
      </c>
      <c r="K79" s="13">
        <v>217</v>
      </c>
      <c r="L79" s="13">
        <v>302</v>
      </c>
      <c r="M79" s="13">
        <v>299</v>
      </c>
      <c r="N79" s="72">
        <v>216</v>
      </c>
      <c r="O79" s="22">
        <f t="shared" si="4"/>
        <v>2802</v>
      </c>
    </row>
    <row r="80" spans="2:15" ht="15.75" thickBot="1">
      <c r="B80" s="44" t="s">
        <v>74</v>
      </c>
      <c r="C80" s="3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70"/>
      <c r="O80" s="82"/>
    </row>
    <row r="81" spans="2:15" ht="15">
      <c r="B81" s="63" t="s">
        <v>75</v>
      </c>
      <c r="C81" s="25">
        <v>16</v>
      </c>
      <c r="D81" s="12">
        <v>20</v>
      </c>
      <c r="E81" s="12">
        <v>52</v>
      </c>
      <c r="F81" s="12">
        <v>27</v>
      </c>
      <c r="G81" s="12">
        <v>29</v>
      </c>
      <c r="H81" s="12">
        <v>18</v>
      </c>
      <c r="I81" s="12">
        <v>21</v>
      </c>
      <c r="J81" s="12">
        <v>20</v>
      </c>
      <c r="K81" s="12">
        <v>25</v>
      </c>
      <c r="L81" s="12">
        <v>12</v>
      </c>
      <c r="M81" s="12">
        <v>25</v>
      </c>
      <c r="N81" s="71">
        <v>13</v>
      </c>
      <c r="O81" s="20">
        <f t="shared" si="4"/>
        <v>278</v>
      </c>
    </row>
    <row r="82" spans="2:15" ht="15">
      <c r="B82" s="61" t="s">
        <v>76</v>
      </c>
      <c r="C82" s="27">
        <v>16</v>
      </c>
      <c r="D82" s="7">
        <v>20</v>
      </c>
      <c r="E82" s="7">
        <v>52</v>
      </c>
      <c r="F82" s="7">
        <v>27</v>
      </c>
      <c r="G82" s="7">
        <v>29</v>
      </c>
      <c r="H82" s="7">
        <v>18</v>
      </c>
      <c r="I82" s="7">
        <v>21</v>
      </c>
      <c r="J82" s="7">
        <v>20</v>
      </c>
      <c r="K82" s="7">
        <v>25</v>
      </c>
      <c r="L82" s="7">
        <v>12</v>
      </c>
      <c r="M82" s="7">
        <v>25</v>
      </c>
      <c r="N82" s="69">
        <v>13</v>
      </c>
      <c r="O82" s="21">
        <f t="shared" si="4"/>
        <v>278</v>
      </c>
    </row>
    <row r="83" spans="2:15" ht="28.5">
      <c r="B83" s="61" t="s">
        <v>77</v>
      </c>
      <c r="C83" s="27">
        <v>82</v>
      </c>
      <c r="D83" s="7">
        <v>86</v>
      </c>
      <c r="E83" s="7">
        <v>112</v>
      </c>
      <c r="F83" s="7">
        <v>69</v>
      </c>
      <c r="G83" s="7">
        <v>54</v>
      </c>
      <c r="H83" s="7">
        <v>54</v>
      </c>
      <c r="I83" s="7">
        <v>84</v>
      </c>
      <c r="J83" s="7">
        <v>73</v>
      </c>
      <c r="K83" s="7">
        <v>98</v>
      </c>
      <c r="L83" s="7">
        <v>79</v>
      </c>
      <c r="M83" s="7">
        <v>94</v>
      </c>
      <c r="N83" s="69">
        <v>100</v>
      </c>
      <c r="O83" s="21">
        <f t="shared" si="4"/>
        <v>985</v>
      </c>
    </row>
    <row r="84" spans="2:15" ht="28.5">
      <c r="B84" s="61" t="s">
        <v>78</v>
      </c>
      <c r="C84" s="27">
        <v>82</v>
      </c>
      <c r="D84" s="7">
        <v>86</v>
      </c>
      <c r="E84" s="7">
        <v>112</v>
      </c>
      <c r="F84" s="7">
        <v>69</v>
      </c>
      <c r="G84" s="7">
        <v>54</v>
      </c>
      <c r="H84" s="7">
        <v>54</v>
      </c>
      <c r="I84" s="7">
        <v>84</v>
      </c>
      <c r="J84" s="7">
        <v>73</v>
      </c>
      <c r="K84" s="7">
        <v>98</v>
      </c>
      <c r="L84" s="7">
        <v>79</v>
      </c>
      <c r="M84" s="7">
        <v>94</v>
      </c>
      <c r="N84" s="69">
        <v>100</v>
      </c>
      <c r="O84" s="21">
        <f t="shared" si="4"/>
        <v>985</v>
      </c>
    </row>
    <row r="85" spans="2:15" ht="15">
      <c r="B85" s="61" t="s">
        <v>79</v>
      </c>
      <c r="C85" s="2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9">
        <v>0</v>
      </c>
      <c r="O85" s="21">
        <f t="shared" si="4"/>
        <v>0</v>
      </c>
    </row>
    <row r="86" spans="2:15" ht="15">
      <c r="B86" s="61" t="s">
        <v>80</v>
      </c>
      <c r="C86" s="2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9">
        <v>0</v>
      </c>
      <c r="O86" s="21">
        <f t="shared" si="4"/>
        <v>0</v>
      </c>
    </row>
    <row r="87" spans="2:15" ht="15">
      <c r="B87" s="61" t="s">
        <v>81</v>
      </c>
      <c r="C87" s="27">
        <v>250</v>
      </c>
      <c r="D87" s="27">
        <v>250</v>
      </c>
      <c r="E87" s="27">
        <v>250</v>
      </c>
      <c r="F87" s="7">
        <v>250</v>
      </c>
      <c r="G87" s="7">
        <v>250</v>
      </c>
      <c r="H87" s="7">
        <v>250</v>
      </c>
      <c r="I87" s="7">
        <v>250</v>
      </c>
      <c r="J87" s="7">
        <v>250</v>
      </c>
      <c r="K87" s="7">
        <v>250</v>
      </c>
      <c r="L87" s="7">
        <v>250</v>
      </c>
      <c r="M87" s="7">
        <v>250</v>
      </c>
      <c r="N87" s="7">
        <v>250</v>
      </c>
      <c r="O87" s="21">
        <f>N87</f>
        <v>250</v>
      </c>
    </row>
    <row r="88" spans="2:15" ht="15.75" thickBot="1">
      <c r="B88" s="62" t="s">
        <v>82</v>
      </c>
      <c r="C88" s="31">
        <v>100</v>
      </c>
      <c r="D88" s="31">
        <v>100</v>
      </c>
      <c r="E88" s="31">
        <v>100</v>
      </c>
      <c r="F88" s="13">
        <v>100</v>
      </c>
      <c r="G88" s="13">
        <v>100</v>
      </c>
      <c r="H88" s="13">
        <v>100</v>
      </c>
      <c r="I88" s="13">
        <v>100</v>
      </c>
      <c r="J88" s="13">
        <v>100</v>
      </c>
      <c r="K88" s="13">
        <v>100</v>
      </c>
      <c r="L88" s="13">
        <v>100</v>
      </c>
      <c r="M88" s="13">
        <v>100</v>
      </c>
      <c r="N88" s="72">
        <v>100</v>
      </c>
      <c r="O88" s="22">
        <f>N88</f>
        <v>100</v>
      </c>
    </row>
    <row r="89" ht="15.75" thickBot="1">
      <c r="B89" s="42"/>
    </row>
    <row r="90" spans="2:15" ht="15">
      <c r="B90" s="46" t="s">
        <v>96</v>
      </c>
      <c r="C90" s="47" t="str">
        <f>C4</f>
        <v>ENERO</v>
      </c>
      <c r="D90" s="48" t="str">
        <f aca="true" t="shared" si="5" ref="D90:O90">D4</f>
        <v>FEBRERO</v>
      </c>
      <c r="E90" s="48" t="str">
        <f t="shared" si="5"/>
        <v>MARZO</v>
      </c>
      <c r="F90" s="48" t="str">
        <f t="shared" si="5"/>
        <v>ABRIL</v>
      </c>
      <c r="G90" s="48" t="str">
        <f t="shared" si="5"/>
        <v>MAYO</v>
      </c>
      <c r="H90" s="48" t="str">
        <f t="shared" si="5"/>
        <v>JUNIO</v>
      </c>
      <c r="I90" s="48" t="str">
        <f t="shared" si="5"/>
        <v>JULIO</v>
      </c>
      <c r="J90" s="48" t="str">
        <f t="shared" si="5"/>
        <v>AGOSTO</v>
      </c>
      <c r="K90" s="48" t="str">
        <f t="shared" si="5"/>
        <v>SEPT</v>
      </c>
      <c r="L90" s="48" t="str">
        <f t="shared" si="5"/>
        <v>OCT</v>
      </c>
      <c r="M90" s="48" t="str">
        <f t="shared" si="5"/>
        <v>NOV</v>
      </c>
      <c r="N90" s="48" t="str">
        <f t="shared" si="5"/>
        <v>DICIEMBRE</v>
      </c>
      <c r="O90" s="49" t="str">
        <f t="shared" si="5"/>
        <v>Dato Anual</v>
      </c>
    </row>
    <row r="91" spans="2:15" ht="15">
      <c r="B91" s="50" t="s">
        <v>97</v>
      </c>
      <c r="C91" s="38">
        <f>C70/(C49+C55+C57+C58+C59+C60)</f>
        <v>1.0557988267122702</v>
      </c>
      <c r="D91" s="1">
        <f aca="true" t="shared" si="6" ref="D91:N91">D70/(D49+D55+D57+D58+D59+D60)</f>
        <v>0.9619249100194185</v>
      </c>
      <c r="E91" s="1">
        <f t="shared" si="6"/>
        <v>1.0339596046676465</v>
      </c>
      <c r="F91" s="1">
        <f t="shared" si="6"/>
        <v>0.9476777915989151</v>
      </c>
      <c r="G91" s="1">
        <f t="shared" si="6"/>
        <v>0.9409013178072152</v>
      </c>
      <c r="H91" s="1">
        <f t="shared" si="6"/>
        <v>0.9569755657643951</v>
      </c>
      <c r="I91" s="1">
        <f t="shared" si="6"/>
        <v>0.9162018081606937</v>
      </c>
      <c r="J91" s="1">
        <f t="shared" si="6"/>
        <v>0.9124252618795673</v>
      </c>
      <c r="K91" s="1">
        <f t="shared" si="6"/>
        <v>0.9457380716242747</v>
      </c>
      <c r="L91" s="1" t="e">
        <f t="shared" si="6"/>
        <v>#DIV/0!</v>
      </c>
      <c r="M91" s="1" t="e">
        <f t="shared" si="6"/>
        <v>#DIV/0!</v>
      </c>
      <c r="N91" s="1" t="e">
        <f t="shared" si="6"/>
        <v>#DIV/0!</v>
      </c>
      <c r="O91" s="51" t="e">
        <f>AVERAGE(H91:N91)</f>
        <v>#DIV/0!</v>
      </c>
    </row>
    <row r="92" spans="2:15" ht="15">
      <c r="B92" s="50" t="s">
        <v>98</v>
      </c>
      <c r="C92" s="38">
        <f>C66/C22</f>
        <v>2.062080071739496</v>
      </c>
      <c r="D92" s="1">
        <f aca="true" t="shared" si="7" ref="D92:N92">D66/D22</f>
        <v>2.0637209134330963</v>
      </c>
      <c r="E92" s="1">
        <f t="shared" si="7"/>
        <v>2.205194487517203</v>
      </c>
      <c r="F92" s="1">
        <f t="shared" si="7"/>
        <v>2.5135129436234673</v>
      </c>
      <c r="G92" s="1">
        <f t="shared" si="7"/>
        <v>2.5083180700082828</v>
      </c>
      <c r="H92" s="1">
        <f t="shared" si="7"/>
        <v>2.2699685516966515</v>
      </c>
      <c r="I92" s="1">
        <f t="shared" si="7"/>
        <v>2.3338418492847848</v>
      </c>
      <c r="J92" s="1">
        <f t="shared" si="7"/>
        <v>2.3782034238172636</v>
      </c>
      <c r="K92" s="1">
        <f t="shared" si="7"/>
        <v>2.484666865943044</v>
      </c>
      <c r="L92" s="1">
        <f t="shared" si="7"/>
        <v>2.6964641271383285</v>
      </c>
      <c r="M92" s="1">
        <f t="shared" si="7"/>
        <v>2.4457302171489776</v>
      </c>
      <c r="N92" s="1">
        <f t="shared" si="7"/>
        <v>2.504664586719475</v>
      </c>
      <c r="O92" s="51">
        <f>AVERAGE(H92:N92)</f>
        <v>2.444791374535503</v>
      </c>
    </row>
    <row r="93" spans="2:15" ht="15">
      <c r="B93" s="52" t="s">
        <v>99</v>
      </c>
      <c r="C93" s="39">
        <f>C14</f>
        <v>12809</v>
      </c>
      <c r="D93" s="2">
        <f aca="true" t="shared" si="8" ref="D93:N93">D14</f>
        <v>12857</v>
      </c>
      <c r="E93" s="2">
        <f t="shared" si="8"/>
        <v>12909</v>
      </c>
      <c r="F93" s="2">
        <f t="shared" si="8"/>
        <v>12818</v>
      </c>
      <c r="G93" s="2">
        <f t="shared" si="8"/>
        <v>12865</v>
      </c>
      <c r="H93" s="2">
        <f t="shared" si="8"/>
        <v>12943</v>
      </c>
      <c r="I93" s="2">
        <f t="shared" si="8"/>
        <v>12938</v>
      </c>
      <c r="J93" s="2">
        <f t="shared" si="8"/>
        <v>12900</v>
      </c>
      <c r="K93" s="2">
        <f t="shared" si="8"/>
        <v>12911</v>
      </c>
      <c r="L93" s="2">
        <f t="shared" si="8"/>
        <v>12946</v>
      </c>
      <c r="M93" s="2">
        <f t="shared" si="8"/>
        <v>12965</v>
      </c>
      <c r="N93" s="2">
        <f t="shared" si="8"/>
        <v>12988</v>
      </c>
      <c r="O93" s="53">
        <f>N93</f>
        <v>12988</v>
      </c>
    </row>
    <row r="94" spans="2:15" ht="15.75" thickBot="1">
      <c r="B94" s="54" t="s">
        <v>100</v>
      </c>
      <c r="C94" s="55">
        <f>C16</f>
        <v>2401</v>
      </c>
      <c r="D94" s="56">
        <f aca="true" t="shared" si="9" ref="D94:N94">D16</f>
        <v>4640</v>
      </c>
      <c r="E94" s="56">
        <f t="shared" si="9"/>
        <v>4663</v>
      </c>
      <c r="F94" s="56">
        <f t="shared" si="9"/>
        <v>4670</v>
      </c>
      <c r="G94" s="56">
        <f t="shared" si="9"/>
        <v>4695</v>
      </c>
      <c r="H94" s="56">
        <f t="shared" si="9"/>
        <v>4717</v>
      </c>
      <c r="I94" s="56">
        <f t="shared" si="9"/>
        <v>4738</v>
      </c>
      <c r="J94" s="56">
        <f t="shared" si="9"/>
        <v>4742</v>
      </c>
      <c r="K94" s="56">
        <f t="shared" si="9"/>
        <v>4745</v>
      </c>
      <c r="L94" s="56">
        <f t="shared" si="9"/>
        <v>4748</v>
      </c>
      <c r="M94" s="56">
        <f t="shared" si="9"/>
        <v>4751</v>
      </c>
      <c r="N94" s="56">
        <f t="shared" si="9"/>
        <v>4754</v>
      </c>
      <c r="O94" s="57">
        <f>N94</f>
        <v>4754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zoomScalePageLayoutView="0" workbookViewId="0" topLeftCell="A19">
      <selection activeCell="K25" sqref="K25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5.75">
      <c r="D2" s="104" t="s">
        <v>105</v>
      </c>
      <c r="E2" s="105" t="str">
        <f>'Resumen Anual 2011'!C2</f>
        <v>AGUAS DE PUERTO CORTES</v>
      </c>
      <c r="F2" s="106"/>
      <c r="G2" s="107"/>
      <c r="H2" s="103"/>
      <c r="I2" s="103"/>
    </row>
    <row r="3" spans="4:9" ht="18.75">
      <c r="D3" s="104" t="s">
        <v>1</v>
      </c>
      <c r="E3" s="108">
        <f>'Resumen Anual 2011'!C3</f>
        <v>2011</v>
      </c>
      <c r="F3" s="108"/>
      <c r="G3" s="107"/>
      <c r="H3" s="103"/>
      <c r="I3" s="103"/>
    </row>
    <row r="4" spans="2:4" ht="15">
      <c r="B4" s="94" t="s">
        <v>17</v>
      </c>
      <c r="C4" s="95"/>
      <c r="D4" s="95"/>
    </row>
    <row r="26" ht="15">
      <c r="B26" s="3" t="s">
        <v>104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zoomScalePageLayoutView="0" workbookViewId="0" topLeftCell="A19">
      <selection activeCell="A46" sqref="A46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5.75">
      <c r="D2" s="104" t="s">
        <v>105</v>
      </c>
      <c r="E2" s="105" t="str">
        <f>'Resumen Anual 2011'!C2</f>
        <v>AGUAS DE PUERTO CORTES</v>
      </c>
      <c r="F2" s="106"/>
      <c r="G2" s="107"/>
      <c r="H2" s="107"/>
      <c r="I2" s="107"/>
    </row>
    <row r="3" spans="4:9" ht="18.75">
      <c r="D3" s="104" t="s">
        <v>1</v>
      </c>
      <c r="E3" s="108">
        <f>'Resumen Anual 2011'!C3</f>
        <v>2011</v>
      </c>
      <c r="F3" s="108"/>
      <c r="G3" s="107"/>
      <c r="H3" s="107"/>
      <c r="I3" s="107"/>
    </row>
    <row r="4" ht="15">
      <c r="B4" s="93" t="s">
        <v>103</v>
      </c>
    </row>
    <row r="26" ht="15">
      <c r="B26" s="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2012-04-23T19:07:24Z</dcterms:modified>
  <cp:category/>
  <cp:version/>
  <cp:contentType/>
  <cp:contentStatus/>
</cp:coreProperties>
</file>